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805"/>
  </bookViews>
  <sheets>
    <sheet name="ASIGN DERECHO SOCIAL" sheetId="1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7" i="11" l="1"/>
  <c r="I26" i="11"/>
  <c r="I25" i="11"/>
  <c r="I24" i="11"/>
  <c r="I28" i="11"/>
  <c r="G46" i="11" l="1"/>
  <c r="I69" i="11"/>
  <c r="I68" i="11"/>
  <c r="I67" i="11"/>
  <c r="I66" i="11"/>
  <c r="I29" i="11" l="1"/>
  <c r="H8" i="11" l="1"/>
  <c r="G8" i="11"/>
  <c r="I9" i="11"/>
  <c r="I60" i="11" l="1"/>
  <c r="I75" i="11"/>
  <c r="I74" i="11"/>
  <c r="I73" i="11"/>
  <c r="I72" i="11"/>
  <c r="I71" i="11"/>
  <c r="I70" i="11"/>
  <c r="H65" i="11"/>
  <c r="G65" i="11"/>
  <c r="I64" i="11"/>
  <c r="I63" i="11"/>
  <c r="I62" i="11"/>
  <c r="H61" i="11"/>
  <c r="G61" i="11"/>
  <c r="I59" i="11"/>
  <c r="I58" i="11"/>
  <c r="H57" i="11"/>
  <c r="I57" i="11" s="1"/>
  <c r="H56" i="11"/>
  <c r="I56" i="11" s="1"/>
  <c r="I55" i="11"/>
  <c r="H54" i="11"/>
  <c r="I54" i="11" s="1"/>
  <c r="I53" i="11"/>
  <c r="H52" i="11"/>
  <c r="I52" i="11" s="1"/>
  <c r="H51" i="11"/>
  <c r="I51" i="11" s="1"/>
  <c r="I50" i="11"/>
  <c r="I49" i="11"/>
  <c r="I46" i="11"/>
  <c r="I44" i="11"/>
  <c r="I43" i="11"/>
  <c r="I42" i="11"/>
  <c r="I41" i="11"/>
  <c r="I40" i="11"/>
  <c r="I39" i="11"/>
  <c r="I38" i="11"/>
  <c r="I37" i="11"/>
  <c r="I36" i="11"/>
  <c r="I35" i="11"/>
  <c r="I23" i="11"/>
  <c r="I22" i="11"/>
  <c r="I21" i="11"/>
  <c r="I20" i="11"/>
  <c r="I19" i="11"/>
  <c r="I18" i="11"/>
  <c r="H17" i="11"/>
  <c r="G17" i="11"/>
  <c r="I16" i="11"/>
  <c r="I15" i="11" s="1"/>
  <c r="H15" i="11"/>
  <c r="G15" i="11"/>
  <c r="I13" i="11"/>
  <c r="I12" i="11"/>
  <c r="I11" i="11"/>
  <c r="I10" i="11"/>
  <c r="I7" i="11"/>
  <c r="I6" i="11" s="1"/>
  <c r="H6" i="11"/>
  <c r="H5" i="11" s="1"/>
  <c r="G6" i="11"/>
  <c r="G5" i="11" s="1"/>
  <c r="I8" i="11" l="1"/>
  <c r="I5" i="11" s="1"/>
  <c r="H45" i="11"/>
  <c r="H76" i="11" s="1"/>
  <c r="I65" i="11"/>
  <c r="I17" i="11"/>
  <c r="I61" i="11"/>
  <c r="I45" i="11"/>
  <c r="G45" i="11"/>
  <c r="G76" i="11" s="1"/>
  <c r="I76" i="11" l="1"/>
</calcChain>
</file>

<file path=xl/sharedStrings.xml><?xml version="1.0" encoding="utf-8"?>
<sst xmlns="http://schemas.openxmlformats.org/spreadsheetml/2006/main" count="279" uniqueCount="169">
  <si>
    <t>U006</t>
  </si>
  <si>
    <t>Subsidios para organismos descentralizados estatales</t>
  </si>
  <si>
    <t>E025</t>
  </si>
  <si>
    <t>Prevención y atención contra las adicciones</t>
  </si>
  <si>
    <t>S200</t>
  </si>
  <si>
    <t>Fortalecimiento a la atención médica</t>
  </si>
  <si>
    <t>E005</t>
  </si>
  <si>
    <t>S074</t>
  </si>
  <si>
    <t>S217</t>
  </si>
  <si>
    <t>Programa de Apoyo a la Infraestructura Hidroagrícola</t>
  </si>
  <si>
    <t>S219</t>
  </si>
  <si>
    <t>Apoyos para el Desarrollo Forestal Sustentable</t>
  </si>
  <si>
    <t>I003</t>
  </si>
  <si>
    <t>S010</t>
  </si>
  <si>
    <t>Fortalecimiento a la Transversalidad de la Perspectiva de Género</t>
  </si>
  <si>
    <t>Secretaría de Salud</t>
  </si>
  <si>
    <t>Sistema para el Desarrollo Integral de la Familia</t>
  </si>
  <si>
    <t>Secretaría de Educación Pública</t>
  </si>
  <si>
    <t>Universidad Autónoma de Baja California Sur</t>
  </si>
  <si>
    <t>Comisión Estatal del Agua</t>
  </si>
  <si>
    <t>Secretaría de Pesca, Agricultura y Desarrollo Agropecuario</t>
  </si>
  <si>
    <t>Secretaría del Trabajo y Desarrollo Social</t>
  </si>
  <si>
    <t>Colegio de Bachilleres de Baja California Sur</t>
  </si>
  <si>
    <t>Centro de Estudios Científicos y Tecnológicos de BCS</t>
  </si>
  <si>
    <t>Instituto Sudcaliforniano de las Mujeres</t>
  </si>
  <si>
    <t>Secretaría de Turismo, Economía y Sustentabilidad</t>
  </si>
  <si>
    <t>Agua Potable, Drenaje y Tratamiento Agua Limpia</t>
  </si>
  <si>
    <t>PROGRAMA FEDERAL</t>
  </si>
  <si>
    <t>CLAVE</t>
  </si>
  <si>
    <t>Instituto de Capacitación para los Trabajadores del Estado</t>
  </si>
  <si>
    <t>Universidad Tecnológica de La Paz</t>
  </si>
  <si>
    <t>S043</t>
  </si>
  <si>
    <t>Programa de Apoyo al Empleo (PAE)</t>
  </si>
  <si>
    <t>16</t>
  </si>
  <si>
    <t>TOTAL</t>
  </si>
  <si>
    <t>Instituto Tecnológico Superior de Mulegé</t>
  </si>
  <si>
    <t>Instituto Tecnológico Superior de Ciudad Constituticón</t>
  </si>
  <si>
    <t>Instituto Tecnológico Superior de Los Cabos</t>
  </si>
  <si>
    <t>FAIS Estatal</t>
  </si>
  <si>
    <t>FEDERAL</t>
  </si>
  <si>
    <t>ESTATAL</t>
  </si>
  <si>
    <t>Conservación y generación del empleo</t>
  </si>
  <si>
    <t>Apoyo a productores</t>
  </si>
  <si>
    <t>Financiamiento a actividades productivas</t>
  </si>
  <si>
    <t>Microempresarios</t>
  </si>
  <si>
    <t>Fomento empresarial</t>
  </si>
  <si>
    <t>BIENESTAR ECONÓMICO Y GENERACION DE INGRESOS</t>
  </si>
  <si>
    <t>33</t>
  </si>
  <si>
    <t>I006</t>
  </si>
  <si>
    <t>FAM Asistencia Social</t>
  </si>
  <si>
    <t>ACCESO A LA ALIMENTACIÓN</t>
  </si>
  <si>
    <t>I009</t>
  </si>
  <si>
    <t>FAETA Educación Tecnológica</t>
  </si>
  <si>
    <t>I010</t>
  </si>
  <si>
    <t>FAETA Educación de Adultos</t>
  </si>
  <si>
    <t>FONE Servicios Personales</t>
  </si>
  <si>
    <t>I013</t>
  </si>
  <si>
    <t>CONALEP Estado de Baja California Sur</t>
  </si>
  <si>
    <t>Instituto Estatal de Educación para Adultos</t>
  </si>
  <si>
    <t>I002</t>
  </si>
  <si>
    <t>FASSA</t>
  </si>
  <si>
    <t>REZAGO EDUCATIVO</t>
  </si>
  <si>
    <t>ACCESO A LOS SERVICIOS DE SALUD</t>
  </si>
  <si>
    <t>ACCESO A LA SEGURIDAD SOCIAL</t>
  </si>
  <si>
    <t>FAIS Municipal</t>
  </si>
  <si>
    <t>I004</t>
  </si>
  <si>
    <t>E003</t>
  </si>
  <si>
    <t>E064</t>
  </si>
  <si>
    <t>Mejorar las condiciones de salud de la población, ii) reducir las brechas o desigualdades en salud mediante intervenciones focalizadas en grupos vulnerables y comunidades marginadas e interculturales, iii) prestar servicios de salud con calidad y seguridad, iv) evitar el empobrecimiento de la población por motivos de salud, y v) garantizar que la salud contribuya al combate a la pobreza y al desarrollo social del país.</t>
  </si>
  <si>
    <t>Mecanismos institucionales diseñados para garantizar y proteger los medios de subsistencia de los individuos y sus familias frente a eventualidades derivadas de contingencias como enfermedades o accidentes, o bien, ante condiciones de riesgo socialmente reconocidas como el embarazo o la vejez</t>
  </si>
  <si>
    <t xml:space="preserve">Acciones en beneficio de la población en situación de pobreza, cuyos ingresos son insuficientes para adquirir los bienes y los servicios requeridos para satisfacer sus necesidades y que, adicionalmente, presentan privación en al menos uno de los indicadores de carencia social. </t>
  </si>
  <si>
    <t>Medición de la pobreza a través del indicador de rezago educativo</t>
  </si>
  <si>
    <t>Dimensión de la vida de las personas que permite identificar si sus ingresos son suficientes para satisfacer sus necesidades, tanto alimentarias como no alimentarias</t>
  </si>
  <si>
    <t>Instituto Sudcaliforniano de la Infraestructura Física Educativa</t>
  </si>
  <si>
    <t>I007</t>
  </si>
  <si>
    <t>I008</t>
  </si>
  <si>
    <t>FAM Infraestructura Básica</t>
  </si>
  <si>
    <t>FAM Infraestructura Media Superior y Superior</t>
  </si>
  <si>
    <t>S001</t>
  </si>
  <si>
    <t>U004</t>
  </si>
  <si>
    <t>U013</t>
  </si>
  <si>
    <t>U007</t>
  </si>
  <si>
    <t>S004</t>
  </si>
  <si>
    <t>E034</t>
  </si>
  <si>
    <t>E040</t>
  </si>
  <si>
    <t>E004</t>
  </si>
  <si>
    <t>E011</t>
  </si>
  <si>
    <t>E009</t>
  </si>
  <si>
    <t>S003</t>
  </si>
  <si>
    <t>Municipio de La Paz</t>
  </si>
  <si>
    <t>Municipio de Mulegé</t>
  </si>
  <si>
    <t>Municipio de Los Cabos</t>
  </si>
  <si>
    <t>Municipio de Loreto</t>
  </si>
  <si>
    <t>Municipio de Comondú</t>
  </si>
  <si>
    <t>Aportaciones Federales (FISM)</t>
  </si>
  <si>
    <t>Ampliación de la cobertura y acompañamiento educativo</t>
  </si>
  <si>
    <t>Atención en Salud a 1er Nivel</t>
  </si>
  <si>
    <t>E010</t>
  </si>
  <si>
    <t>Atención Médica de Alta Especialidad</t>
  </si>
  <si>
    <t>Atención Médica Hospitalaria</t>
  </si>
  <si>
    <t>Prevención y Promoción de la Salud</t>
  </si>
  <si>
    <t>G005</t>
  </si>
  <si>
    <t>Regulación y Fomento Sanitario</t>
  </si>
  <si>
    <t>K004</t>
  </si>
  <si>
    <t>Infraestructura Física en Salud</t>
  </si>
  <si>
    <t>M003</t>
  </si>
  <si>
    <t>Actividades de Apoyo Administrativo para la Salud</t>
  </si>
  <si>
    <t>Asistencia Social</t>
  </si>
  <si>
    <t>Programa de Atencion a personas en situacion de riesgo y Vulnerabilidad</t>
  </si>
  <si>
    <t>Construcción, rehabilitación y equipamiento de infraestructura educativa</t>
  </si>
  <si>
    <t>K002</t>
  </si>
  <si>
    <t>Entrega de apoyos económicos para el sector educativo</t>
  </si>
  <si>
    <t>Construcción y mejoramiento de la infraestructura hidráulica</t>
  </si>
  <si>
    <t>Apoyos Productivos Agropecuarios</t>
  </si>
  <si>
    <t>Programa integral de atención a las mujeres</t>
  </si>
  <si>
    <t>Apoyo al Empleo y Desarrollo Económico</t>
  </si>
  <si>
    <t>Ampliación de la cobertura y  acompañamiento educativo</t>
  </si>
  <si>
    <t>Apoyos Productivos Pesqueros y Acuícolas</t>
  </si>
  <si>
    <t>Programa de Mecanismos Locales de Pago por Servicios Ambientales a través de Fondos Concurrentes</t>
  </si>
  <si>
    <t>PROGRAMA PRESUPUESTARIO ESTATAL</t>
  </si>
  <si>
    <t>DESCRIPCION</t>
  </si>
  <si>
    <t>U009</t>
  </si>
  <si>
    <t>Atención a la Salud y Medicamentos Gratuitos para la Población sin Seguridad Social Laboral</t>
  </si>
  <si>
    <t>Atención en salud a 1er nivel</t>
  </si>
  <si>
    <t>Gasto operativo y administrativo del INSABI</t>
  </si>
  <si>
    <t>Capacitación Ambiental y Desarrollo Sustentable</t>
  </si>
  <si>
    <t>Asesoría de infraestructura hidráulica y cultura del agua</t>
  </si>
  <si>
    <t>S002</t>
  </si>
  <si>
    <t>S304</t>
  </si>
  <si>
    <t>Programa de Fomento a la
Agricultura, Ganadería,
Pesca y Acuicultura</t>
  </si>
  <si>
    <t>S270</t>
  </si>
  <si>
    <t>Programa Nacional de Inglés</t>
  </si>
  <si>
    <t>Programa para el Desarrollo Profesional Docente (Educación Media Superior)</t>
  </si>
  <si>
    <t>Programa para el Desarrollo Profesional Docente (Educación Superior)</t>
  </si>
  <si>
    <t>U031</t>
  </si>
  <si>
    <t>Expansión de la Educación Inicial</t>
  </si>
  <si>
    <t>S295</t>
  </si>
  <si>
    <t>Fortalecimiento de los Servicios de
Educación Especial (PFSEE)</t>
  </si>
  <si>
    <t>S300</t>
  </si>
  <si>
    <t>Fortalecimiento a la Excelencia Educativa</t>
  </si>
  <si>
    <t>Educación para Adultos (INEA)</t>
  </si>
  <si>
    <t>U008</t>
  </si>
  <si>
    <t>E036</t>
  </si>
  <si>
    <t>Programa de vacunación (AFASPE)</t>
  </si>
  <si>
    <t xml:space="preserve"> Prevención y Control de Sobrepeso, Obesidad y Diabetes (AFASPE)</t>
  </si>
  <si>
    <t>Vigilancia epidemiológica (AFASPE)</t>
  </si>
  <si>
    <t>ACCESO A LA CALIDAD, ESPACIOS Y SERVICIOS BÁSICOS EN LA VIVIENDA</t>
  </si>
  <si>
    <t>FUENTE DE FINANCIAMIENTO</t>
  </si>
  <si>
    <t>Agua Potable, Drenaje y Tratamiento APAUR-Acciones de agua potable, alcantarillado y saneamiento en localidades urbanas</t>
  </si>
  <si>
    <t xml:space="preserve">Agua Potable, Drenaje y Tratamiento- Acciones de agua potable, alcantarillado y saneamiento en localidades rurales </t>
  </si>
  <si>
    <t xml:space="preserve">Agua Potable, Drenaje y Tratamiento-Acciones para el Desarrollo Integral </t>
  </si>
  <si>
    <t>Agua Potable, Drenaje y Tratamiento -Plantas de Tratamiento PTAR</t>
  </si>
  <si>
    <t>I015</t>
  </si>
  <si>
    <t>FONE Gasto de Operación</t>
  </si>
  <si>
    <t>E046</t>
  </si>
  <si>
    <t>Rehabilitación de la Infraestructura y Equipamiento Escolar</t>
  </si>
  <si>
    <t>F002</t>
  </si>
  <si>
    <t>Detección y Atención de Niños y Jóvenes con Necesidades Especiales o Sobresalientes</t>
  </si>
  <si>
    <t>F010</t>
  </si>
  <si>
    <t>Promoción de Actyividades Científicas, Culturales y Deportivas</t>
  </si>
  <si>
    <t>G001</t>
  </si>
  <si>
    <t>Capacitación y Evaluación para la Mejora Continua de Docentes</t>
  </si>
  <si>
    <t>DESCRIPCION/EJECUTOR</t>
  </si>
  <si>
    <t>S247</t>
  </si>
  <si>
    <t>S039</t>
  </si>
  <si>
    <t>Programa de Atención a Personas con Discapacidad</t>
  </si>
  <si>
    <t>El derecho de todos los individuos a disfrutar del acceso físico y económico a una alimentación adecuada y a los medios para obtenerla. Toda persona tiene el derecho inalienable a una nutrición adecuada, a no padecer de hambre y de malnutrición a fin de poder desarrollarse plenamente y conservar sus capacidades físicas y mentales</t>
  </si>
  <si>
    <t>&lt;</t>
  </si>
  <si>
    <t>ANEXO I-12 PROGRAMAS Y ACCIONES DE DESARROLLO SOCIAL RECONOCIDOS POR CONEVAL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</si>
</sst>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/>
    <xf numFmtId="0" fontId="1" fillId="0" borderId="0"/>
    <xf numFmtId="0" fontId="2" fillId="0" borderId="0"/>
  </cellStyleXfs>
  <cellXfs count="68">
    <xf numFmtId="0" fontId="0" fillId="0" borderId="0" xfId="0" applyNumberFormat="1" applyFont="1" applyFill="1" applyBorder="1" applyAlignment="1"/>
    <xf numFmtId="3" fontId="0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7" fillId="0" borderId="0" xfId="0" applyNumberFormat="1" applyFont="1" applyFill="1" applyBorder="1" applyAlignment="1"/>
    <xf numFmtId="0" fontId="0" fillId="0" borderId="0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right" vertical="center" wrapText="1" readingOrder="1"/>
    </xf>
    <xf numFmtId="3" fontId="3" fillId="2" borderId="1" xfId="0" applyNumberFormat="1" applyFont="1" applyFill="1" applyBorder="1" applyAlignment="1">
      <alignment vertical="center" wrapText="1" readingOrder="1"/>
    </xf>
    <xf numFmtId="0" fontId="9" fillId="2" borderId="1" xfId="1" applyFont="1" applyFill="1" applyBorder="1" applyAlignment="1">
      <alignment horizontal="center" vertical="center" wrapText="1" readingOrder="1"/>
    </xf>
    <xf numFmtId="3" fontId="7" fillId="0" borderId="0" xfId="0" applyNumberFormat="1" applyFont="1" applyFill="1" applyBorder="1" applyAlignment="1"/>
    <xf numFmtId="0" fontId="4" fillId="0" borderId="0" xfId="0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>
      <alignment horizontal="center" vertical="center" wrapText="1" readingOrder="1"/>
    </xf>
    <xf numFmtId="49" fontId="5" fillId="2" borderId="1" xfId="1" applyNumberFormat="1" applyFont="1" applyFill="1" applyBorder="1" applyAlignment="1">
      <alignment horizontal="left" vertical="center" wrapText="1" readingOrder="1"/>
    </xf>
    <xf numFmtId="3" fontId="5" fillId="2" borderId="1" xfId="0" applyNumberFormat="1" applyFont="1" applyFill="1" applyBorder="1" applyAlignment="1">
      <alignment horizontal="center" vertical="center" wrapText="1" readingOrder="1"/>
    </xf>
    <xf numFmtId="3" fontId="3" fillId="2" borderId="1" xfId="0" applyNumberFormat="1" applyFont="1" applyFill="1" applyBorder="1" applyAlignment="1">
      <alignment horizontal="right" vertical="center" wrapText="1" readingOrder="1"/>
    </xf>
    <xf numFmtId="0" fontId="2" fillId="2" borderId="1" xfId="0" applyNumberFormat="1" applyFont="1" applyFill="1" applyBorder="1" applyAlignment="1">
      <alignment horizontal="left" vertical="center" wrapText="1"/>
    </xf>
    <xf numFmtId="3" fontId="5" fillId="2" borderId="1" xfId="1" applyNumberFormat="1" applyFont="1" applyFill="1" applyBorder="1" applyAlignment="1">
      <alignment horizontal="right" vertical="center" wrapText="1" readingOrder="1"/>
    </xf>
    <xf numFmtId="3" fontId="6" fillId="2" borderId="1" xfId="0" applyNumberFormat="1" applyFont="1" applyFill="1" applyBorder="1" applyAlignment="1">
      <alignment horizontal="left" vertical="center" wrapText="1" readingOrder="1"/>
    </xf>
    <xf numFmtId="3" fontId="5" fillId="2" borderId="1" xfId="0" applyNumberFormat="1" applyFont="1" applyFill="1" applyBorder="1" applyAlignment="1">
      <alignment horizontal="left" vertical="center" wrapText="1" readingOrder="1"/>
    </xf>
    <xf numFmtId="3" fontId="3" fillId="2" borderId="1" xfId="0" applyNumberFormat="1" applyFont="1" applyFill="1" applyBorder="1" applyAlignment="1">
      <alignment horizontal="left" vertical="center" wrapText="1" readingOrder="1"/>
    </xf>
    <xf numFmtId="3" fontId="3" fillId="2" borderId="1" xfId="0" applyNumberFormat="1" applyFont="1" applyFill="1" applyBorder="1" applyAlignment="1">
      <alignment horizontal="center" vertical="center" wrapText="1" readingOrder="1"/>
    </xf>
    <xf numFmtId="3" fontId="3" fillId="2" borderId="1" xfId="1" applyNumberFormat="1" applyFont="1" applyFill="1" applyBorder="1" applyAlignment="1">
      <alignment horizontal="right" vertical="center" wrapText="1" readingOrder="1"/>
    </xf>
    <xf numFmtId="0" fontId="4" fillId="2" borderId="0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0" fontId="0" fillId="2" borderId="0" xfId="0" applyNumberFormat="1" applyFont="1" applyFill="1" applyBorder="1" applyAlignment="1"/>
    <xf numFmtId="3" fontId="0" fillId="2" borderId="0" xfId="0" applyNumberFormat="1" applyFont="1" applyFill="1" applyBorder="1" applyAlignment="1"/>
    <xf numFmtId="3" fontId="6" fillId="2" borderId="1" xfId="0" applyNumberFormat="1" applyFont="1" applyFill="1" applyBorder="1" applyAlignment="1">
      <alignment horizontal="left" vertical="center" wrapText="1" readingOrder="1"/>
    </xf>
    <xf numFmtId="0" fontId="8" fillId="2" borderId="1" xfId="0" applyNumberFormat="1" applyFont="1" applyFill="1" applyBorder="1" applyAlignment="1">
      <alignment horizontal="justify" vertical="center" wrapText="1"/>
    </xf>
    <xf numFmtId="3" fontId="3" fillId="2" borderId="1" xfId="1" applyNumberFormat="1" applyFont="1" applyFill="1" applyBorder="1" applyAlignment="1">
      <alignment vertical="center" wrapText="1" readingOrder="1"/>
    </xf>
    <xf numFmtId="3" fontId="3" fillId="2" borderId="6" xfId="0" applyNumberFormat="1" applyFont="1" applyFill="1" applyBorder="1" applyAlignment="1">
      <alignment horizontal="center" vertical="center" wrapText="1" readingOrder="1"/>
    </xf>
    <xf numFmtId="3" fontId="2" fillId="0" borderId="0" xfId="0" applyNumberFormat="1" applyFont="1" applyFill="1" applyBorder="1" applyAlignment="1"/>
    <xf numFmtId="3" fontId="6" fillId="2" borderId="1" xfId="0" applyNumberFormat="1" applyFont="1" applyFill="1" applyBorder="1" applyAlignment="1">
      <alignment horizontal="left" vertical="center" wrapText="1" readingOrder="1"/>
    </xf>
    <xf numFmtId="3" fontId="5" fillId="2" borderId="1" xfId="0" applyNumberFormat="1" applyFont="1" applyFill="1" applyBorder="1" applyAlignment="1">
      <alignment horizontal="center" vertical="center" wrapText="1" readingOrder="1"/>
    </xf>
    <xf numFmtId="3" fontId="5" fillId="2" borderId="1" xfId="0" applyNumberFormat="1" applyFont="1" applyFill="1" applyBorder="1" applyAlignment="1">
      <alignment horizontal="left" vertical="center" wrapText="1" readingOrder="1"/>
    </xf>
    <xf numFmtId="3" fontId="6" fillId="2" borderId="1" xfId="0" applyNumberFormat="1" applyFont="1" applyFill="1" applyBorder="1" applyAlignment="1">
      <alignment horizontal="center" vertical="center" wrapText="1" readingOrder="1"/>
    </xf>
    <xf numFmtId="49" fontId="5" fillId="2" borderId="1" xfId="1" applyNumberFormat="1" applyFont="1" applyFill="1" applyBorder="1" applyAlignment="1">
      <alignment horizontal="center" vertical="center" wrapText="1" readingOrder="1"/>
    </xf>
    <xf numFmtId="49" fontId="5" fillId="2" borderId="1" xfId="1" applyNumberFormat="1" applyFont="1" applyFill="1" applyBorder="1" applyAlignment="1">
      <alignment horizontal="left" vertical="center" wrapText="1" readingOrder="1"/>
    </xf>
    <xf numFmtId="3" fontId="3" fillId="2" borderId="1" xfId="0" applyNumberFormat="1" applyFont="1" applyFill="1" applyBorder="1" applyAlignment="1">
      <alignment horizontal="left" vertical="center" wrapText="1" readingOrder="1"/>
    </xf>
    <xf numFmtId="3" fontId="3" fillId="2" borderId="1" xfId="0" applyNumberFormat="1" applyFont="1" applyFill="1" applyBorder="1" applyAlignment="1">
      <alignment horizontal="center" vertical="center" wrapText="1" readingOrder="1"/>
    </xf>
    <xf numFmtId="0" fontId="7" fillId="2" borderId="1" xfId="0" applyNumberFormat="1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justify" vertical="center" wrapText="1" readingOrder="1"/>
    </xf>
    <xf numFmtId="0" fontId="7" fillId="2" borderId="1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center"/>
    </xf>
    <xf numFmtId="0" fontId="9" fillId="0" borderId="2" xfId="0" applyNumberFormat="1" applyFont="1" applyFill="1" applyBorder="1" applyAlignment="1">
      <alignment horizontal="center"/>
    </xf>
    <xf numFmtId="0" fontId="9" fillId="0" borderId="3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0" fontId="9" fillId="0" borderId="2" xfId="0" applyNumberFormat="1" applyFont="1" applyFill="1" applyBorder="1" applyAlignment="1">
      <alignment horizontal="center" readingOrder="1"/>
    </xf>
    <xf numFmtId="0" fontId="9" fillId="0" borderId="7" xfId="0" applyNumberFormat="1" applyFont="1" applyFill="1" applyBorder="1" applyAlignment="1">
      <alignment horizontal="center" readingOrder="1"/>
    </xf>
    <xf numFmtId="0" fontId="9" fillId="0" borderId="3" xfId="0" applyNumberFormat="1" applyFont="1" applyFill="1" applyBorder="1" applyAlignment="1">
      <alignment horizontal="center" readingOrder="1"/>
    </xf>
    <xf numFmtId="0" fontId="9" fillId="2" borderId="4" xfId="1" applyFont="1" applyFill="1" applyBorder="1" applyAlignment="1">
      <alignment horizontal="center" vertical="center" wrapText="1" readingOrder="1"/>
    </xf>
    <xf numFmtId="0" fontId="9" fillId="2" borderId="6" xfId="1" applyFont="1" applyFill="1" applyBorder="1" applyAlignment="1">
      <alignment horizontal="center" vertical="center" wrapText="1" readingOrder="1"/>
    </xf>
    <xf numFmtId="3" fontId="3" fillId="2" borderId="4" xfId="0" applyNumberFormat="1" applyFont="1" applyFill="1" applyBorder="1" applyAlignment="1">
      <alignment horizontal="right" vertical="center" wrapText="1" readingOrder="1"/>
    </xf>
    <xf numFmtId="3" fontId="3" fillId="2" borderId="5" xfId="0" applyNumberFormat="1" applyFont="1" applyFill="1" applyBorder="1" applyAlignment="1">
      <alignment horizontal="right" vertical="center" wrapText="1" readingOrder="1"/>
    </xf>
    <xf numFmtId="3" fontId="3" fillId="2" borderId="6" xfId="0" applyNumberFormat="1" applyFont="1" applyFill="1" applyBorder="1" applyAlignment="1">
      <alignment horizontal="right" vertical="center" wrapText="1" readingOrder="1"/>
    </xf>
    <xf numFmtId="3" fontId="6" fillId="2" borderId="7" xfId="0" applyNumberFormat="1" applyFont="1" applyFill="1" applyBorder="1" applyAlignment="1">
      <alignment horizontal="left" vertical="center" wrapText="1" readingOrder="1"/>
    </xf>
    <xf numFmtId="3" fontId="6" fillId="2" borderId="3" xfId="0" applyNumberFormat="1" applyFont="1" applyFill="1" applyBorder="1" applyAlignment="1">
      <alignment horizontal="left" vertical="center" wrapText="1" readingOrder="1"/>
    </xf>
    <xf numFmtId="3" fontId="5" fillId="2" borderId="4" xfId="0" applyNumberFormat="1" applyFont="1" applyFill="1" applyBorder="1" applyAlignment="1">
      <alignment horizontal="center" vertical="center" wrapText="1" readingOrder="1"/>
    </xf>
    <xf numFmtId="3" fontId="5" fillId="2" borderId="5" xfId="0" applyNumberFormat="1" applyFont="1" applyFill="1" applyBorder="1" applyAlignment="1">
      <alignment horizontal="center" vertical="center" wrapText="1" readingOrder="1"/>
    </xf>
    <xf numFmtId="3" fontId="5" fillId="2" borderId="6" xfId="0" applyNumberFormat="1" applyFont="1" applyFill="1" applyBorder="1" applyAlignment="1">
      <alignment horizontal="center" vertical="center" wrapText="1" readingOrder="1"/>
    </xf>
    <xf numFmtId="3" fontId="5" fillId="2" borderId="4" xfId="0" applyNumberFormat="1" applyFont="1" applyFill="1" applyBorder="1" applyAlignment="1">
      <alignment horizontal="left" vertical="center" wrapText="1" readingOrder="1"/>
    </xf>
    <xf numFmtId="3" fontId="5" fillId="2" borderId="5" xfId="0" applyNumberFormat="1" applyFont="1" applyFill="1" applyBorder="1" applyAlignment="1">
      <alignment horizontal="left" vertical="center" wrapText="1" readingOrder="1"/>
    </xf>
    <xf numFmtId="3" fontId="5" fillId="2" borderId="6" xfId="0" applyNumberFormat="1" applyFont="1" applyFill="1" applyBorder="1" applyAlignment="1">
      <alignment horizontal="left" vertical="center" wrapText="1" readingOrder="1"/>
    </xf>
    <xf numFmtId="3" fontId="3" fillId="2" borderId="4" xfId="0" applyNumberFormat="1" applyFont="1" applyFill="1" applyBorder="1" applyAlignment="1">
      <alignment horizontal="center" vertical="center" wrapText="1" readingOrder="1"/>
    </xf>
    <xf numFmtId="3" fontId="3" fillId="2" borderId="5" xfId="0" applyNumberFormat="1" applyFont="1" applyFill="1" applyBorder="1" applyAlignment="1">
      <alignment horizontal="center" vertical="center" wrapText="1" readingOrder="1"/>
    </xf>
    <xf numFmtId="3" fontId="3" fillId="2" borderId="6" xfId="0" applyNumberFormat="1" applyFont="1" applyFill="1" applyBorder="1" applyAlignment="1">
      <alignment horizontal="center" vertical="center" wrapText="1" readingOrder="1"/>
    </xf>
    <xf numFmtId="3" fontId="3" fillId="2" borderId="4" xfId="0" applyNumberFormat="1" applyFont="1" applyFill="1" applyBorder="1" applyAlignment="1">
      <alignment horizontal="left" vertical="center" wrapText="1" readingOrder="1"/>
    </xf>
    <xf numFmtId="3" fontId="3" fillId="2" borderId="5" xfId="0" applyNumberFormat="1" applyFont="1" applyFill="1" applyBorder="1" applyAlignment="1">
      <alignment horizontal="left" vertical="center" wrapText="1" readingOrder="1"/>
    </xf>
    <xf numFmtId="3" fontId="3" fillId="2" borderId="6" xfId="0" applyNumberFormat="1" applyFont="1" applyFill="1" applyBorder="1" applyAlignment="1">
      <alignment horizontal="left" vertical="center" wrapText="1" readingOrder="1"/>
    </xf>
  </cellXfs>
  <cellStyles count="3">
    <cellStyle name="Normal" xfId="0" builtinId="0"/>
    <cellStyle name="Normal 2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8"/>
  <sheetViews>
    <sheetView tabSelected="1" topLeftCell="A70" workbookViewId="0">
      <selection sqref="A1:I1"/>
    </sheetView>
  </sheetViews>
  <sheetFormatPr baseColWidth="10" defaultRowHeight="12.75" x14ac:dyDescent="0.2"/>
  <cols>
    <col min="1" max="1" width="27.85546875" customWidth="1"/>
    <col min="2" max="3" width="12.28515625" customWidth="1"/>
    <col min="4" max="4" width="33" customWidth="1"/>
    <col min="5" max="5" width="11.5703125" style="4" customWidth="1"/>
    <col min="6" max="6" width="47.7109375" customWidth="1"/>
    <col min="7" max="9" width="19.28515625" style="24" customWidth="1"/>
    <col min="11" max="11" width="17.5703125" customWidth="1"/>
    <col min="12" max="12" width="18.5703125" customWidth="1"/>
  </cols>
  <sheetData>
    <row r="1" spans="1:11" ht="20.25" customHeight="1" x14ac:dyDescent="0.25">
      <c r="A1" s="42" t="s">
        <v>168</v>
      </c>
      <c r="B1" s="42"/>
      <c r="C1" s="42"/>
      <c r="D1" s="42"/>
      <c r="E1" s="42"/>
      <c r="F1" s="42"/>
      <c r="G1" s="42"/>
      <c r="H1" s="42"/>
      <c r="I1" s="42"/>
    </row>
    <row r="2" spans="1:11" ht="20.25" customHeight="1" x14ac:dyDescent="0.25">
      <c r="A2" s="10"/>
      <c r="B2" s="10"/>
      <c r="C2" s="10"/>
      <c r="D2" s="10"/>
      <c r="E2" s="10"/>
      <c r="F2" s="10"/>
      <c r="G2" s="22"/>
      <c r="H2" s="22"/>
      <c r="I2" s="22"/>
    </row>
    <row r="3" spans="1:11" ht="20.25" customHeight="1" x14ac:dyDescent="0.25">
      <c r="A3" s="49" t="s">
        <v>162</v>
      </c>
      <c r="B3" s="46" t="s">
        <v>27</v>
      </c>
      <c r="C3" s="47"/>
      <c r="D3" s="48"/>
      <c r="E3" s="43" t="s">
        <v>119</v>
      </c>
      <c r="F3" s="44"/>
      <c r="G3" s="45" t="s">
        <v>147</v>
      </c>
      <c r="H3" s="45"/>
      <c r="I3" s="45"/>
    </row>
    <row r="4" spans="1:11" ht="20.25" customHeight="1" x14ac:dyDescent="0.25">
      <c r="A4" s="50"/>
      <c r="B4" s="8" t="s">
        <v>28</v>
      </c>
      <c r="C4" s="8" t="s">
        <v>28</v>
      </c>
      <c r="D4" s="8" t="s">
        <v>120</v>
      </c>
      <c r="E4" s="8" t="s">
        <v>28</v>
      </c>
      <c r="F4" s="8" t="s">
        <v>120</v>
      </c>
      <c r="G4" s="23" t="s">
        <v>39</v>
      </c>
      <c r="H4" s="23" t="s">
        <v>40</v>
      </c>
      <c r="I4" s="23" t="s">
        <v>34</v>
      </c>
    </row>
    <row r="5" spans="1:11" s="3" customFormat="1" ht="45" customHeight="1" x14ac:dyDescent="0.2">
      <c r="A5" s="17" t="s">
        <v>46</v>
      </c>
      <c r="B5" s="31" t="s">
        <v>72</v>
      </c>
      <c r="C5" s="31"/>
      <c r="D5" s="31"/>
      <c r="E5" s="31"/>
      <c r="F5" s="31"/>
      <c r="G5" s="5">
        <f>+G8+G6+G14+G12+G13</f>
        <v>0</v>
      </c>
      <c r="H5" s="5">
        <f>+H8+H6+H14+H12+H13</f>
        <v>32716011</v>
      </c>
      <c r="I5" s="5">
        <f>+I8+I6+I14+I12+I13</f>
        <v>32716011</v>
      </c>
    </row>
    <row r="6" spans="1:11" ht="30" customHeight="1" x14ac:dyDescent="0.2">
      <c r="A6" s="41" t="s">
        <v>41</v>
      </c>
      <c r="B6" s="41"/>
      <c r="C6" s="41"/>
      <c r="D6" s="41"/>
      <c r="E6" s="41"/>
      <c r="F6" s="41"/>
      <c r="G6" s="5">
        <f>SUM(G7:G7)</f>
        <v>0</v>
      </c>
      <c r="H6" s="5">
        <f>SUM(H7:H7)</f>
        <v>10500000</v>
      </c>
      <c r="I6" s="5">
        <f>SUM(I7:I7)</f>
        <v>10500000</v>
      </c>
    </row>
    <row r="7" spans="1:11" ht="30" customHeight="1" x14ac:dyDescent="0.2">
      <c r="A7" s="15" t="s">
        <v>21</v>
      </c>
      <c r="B7" s="13">
        <v>14</v>
      </c>
      <c r="C7" s="13" t="s">
        <v>31</v>
      </c>
      <c r="D7" s="18" t="s">
        <v>32</v>
      </c>
      <c r="E7" s="13" t="s">
        <v>6</v>
      </c>
      <c r="F7" s="18" t="s">
        <v>115</v>
      </c>
      <c r="G7" s="16">
        <v>0</v>
      </c>
      <c r="H7" s="16">
        <v>10500000</v>
      </c>
      <c r="I7" s="21">
        <f>+G7+H7</f>
        <v>10500000</v>
      </c>
    </row>
    <row r="8" spans="1:11" ht="30" customHeight="1" x14ac:dyDescent="0.2">
      <c r="A8" s="39" t="s">
        <v>42</v>
      </c>
      <c r="B8" s="39"/>
      <c r="C8" s="39"/>
      <c r="D8" s="39"/>
      <c r="E8" s="39"/>
      <c r="F8" s="39"/>
      <c r="G8" s="6">
        <f>SUM(G9:G11)</f>
        <v>0</v>
      </c>
      <c r="H8" s="6">
        <f>SUM(H9:H11)</f>
        <v>22216011</v>
      </c>
      <c r="I8" s="6">
        <f>SUM(I9:I11)</f>
        <v>22216011</v>
      </c>
    </row>
    <row r="9" spans="1:11" ht="44.25" customHeight="1" x14ac:dyDescent="0.2">
      <c r="A9" s="15" t="s">
        <v>20</v>
      </c>
      <c r="B9" s="11">
        <v>8</v>
      </c>
      <c r="C9" s="11" t="s">
        <v>128</v>
      </c>
      <c r="D9" s="12" t="s">
        <v>129</v>
      </c>
      <c r="E9" s="11" t="s">
        <v>79</v>
      </c>
      <c r="F9" s="12" t="s">
        <v>117</v>
      </c>
      <c r="G9" s="21">
        <v>0</v>
      </c>
      <c r="H9" s="16">
        <v>8500000</v>
      </c>
      <c r="I9" s="21">
        <f t="shared" ref="I9" si="0">+G9+H9</f>
        <v>8500000</v>
      </c>
      <c r="K9" s="2"/>
    </row>
    <row r="10" spans="1:11" ht="36.75" customHeight="1" x14ac:dyDescent="0.2">
      <c r="A10" s="15" t="s">
        <v>20</v>
      </c>
      <c r="B10" s="11" t="s">
        <v>33</v>
      </c>
      <c r="C10" s="11" t="s">
        <v>8</v>
      </c>
      <c r="D10" s="12" t="s">
        <v>9</v>
      </c>
      <c r="E10" s="11" t="s">
        <v>78</v>
      </c>
      <c r="F10" s="12" t="s">
        <v>113</v>
      </c>
      <c r="G10" s="21">
        <v>0</v>
      </c>
      <c r="H10" s="16">
        <v>12270527</v>
      </c>
      <c r="I10" s="21">
        <f t="shared" ref="I10:I13" si="1">+G10+H10</f>
        <v>12270527</v>
      </c>
    </row>
    <row r="11" spans="1:11" ht="30" customHeight="1" x14ac:dyDescent="0.2">
      <c r="A11" s="15" t="s">
        <v>25</v>
      </c>
      <c r="B11" s="11" t="s">
        <v>33</v>
      </c>
      <c r="C11" s="11" t="s">
        <v>10</v>
      </c>
      <c r="D11" s="12" t="s">
        <v>11</v>
      </c>
      <c r="E11" s="11" t="s">
        <v>80</v>
      </c>
      <c r="F11" s="12" t="s">
        <v>118</v>
      </c>
      <c r="G11" s="21">
        <v>0</v>
      </c>
      <c r="H11" s="16">
        <v>1445484</v>
      </c>
      <c r="I11" s="21">
        <f t="shared" si="1"/>
        <v>1445484</v>
      </c>
    </row>
    <row r="12" spans="1:11" ht="30" customHeight="1" x14ac:dyDescent="0.2">
      <c r="A12" s="39" t="s">
        <v>43</v>
      </c>
      <c r="B12" s="39"/>
      <c r="C12" s="39"/>
      <c r="D12" s="39"/>
      <c r="E12" s="39"/>
      <c r="F12" s="39"/>
      <c r="G12" s="6">
        <v>0</v>
      </c>
      <c r="H12" s="5">
        <v>0</v>
      </c>
      <c r="I12" s="5">
        <f t="shared" si="1"/>
        <v>0</v>
      </c>
    </row>
    <row r="13" spans="1:11" ht="30" customHeight="1" x14ac:dyDescent="0.2">
      <c r="A13" s="39" t="s">
        <v>44</v>
      </c>
      <c r="B13" s="39"/>
      <c r="C13" s="39"/>
      <c r="D13" s="39"/>
      <c r="E13" s="39"/>
      <c r="F13" s="39"/>
      <c r="G13" s="6">
        <v>0</v>
      </c>
      <c r="H13" s="5">
        <v>0</v>
      </c>
      <c r="I13" s="5">
        <f t="shared" si="1"/>
        <v>0</v>
      </c>
    </row>
    <row r="14" spans="1:11" ht="30" customHeight="1" x14ac:dyDescent="0.2">
      <c r="A14" s="39" t="s">
        <v>45</v>
      </c>
      <c r="B14" s="39"/>
      <c r="C14" s="39"/>
      <c r="D14" s="39"/>
      <c r="E14" s="39"/>
      <c r="F14" s="39"/>
      <c r="G14" s="6">
        <v>0</v>
      </c>
      <c r="H14" s="5">
        <v>0</v>
      </c>
      <c r="I14" s="5">
        <v>0</v>
      </c>
    </row>
    <row r="15" spans="1:11" s="3" customFormat="1" ht="53.25" customHeight="1" x14ac:dyDescent="0.2">
      <c r="A15" s="26" t="s">
        <v>50</v>
      </c>
      <c r="B15" s="40" t="s">
        <v>166</v>
      </c>
      <c r="C15" s="40"/>
      <c r="D15" s="40"/>
      <c r="E15" s="40"/>
      <c r="F15" s="40"/>
      <c r="G15" s="5">
        <f>SUM(G16)</f>
        <v>83682121</v>
      </c>
      <c r="H15" s="5">
        <f t="shared" ref="H15:I15" si="2">SUM(H16)</f>
        <v>0</v>
      </c>
      <c r="I15" s="5">
        <f t="shared" si="2"/>
        <v>83682121</v>
      </c>
      <c r="K15"/>
    </row>
    <row r="16" spans="1:11" ht="30" customHeight="1" x14ac:dyDescent="0.2">
      <c r="A16" s="27" t="s">
        <v>16</v>
      </c>
      <c r="B16" s="11" t="s">
        <v>47</v>
      </c>
      <c r="C16" s="11" t="s">
        <v>48</v>
      </c>
      <c r="D16" s="12" t="s">
        <v>49</v>
      </c>
      <c r="E16" s="11" t="s">
        <v>66</v>
      </c>
      <c r="F16" s="12" t="s">
        <v>108</v>
      </c>
      <c r="G16" s="21">
        <v>83682121</v>
      </c>
      <c r="H16" s="21">
        <v>0</v>
      </c>
      <c r="I16" s="28">
        <f t="shared" ref="I16" si="3">+G16+H16</f>
        <v>83682121</v>
      </c>
    </row>
    <row r="17" spans="1:11" s="3" customFormat="1" ht="30" customHeight="1" x14ac:dyDescent="0.2">
      <c r="A17" s="26" t="s">
        <v>61</v>
      </c>
      <c r="B17" s="31" t="s">
        <v>71</v>
      </c>
      <c r="C17" s="31"/>
      <c r="D17" s="31"/>
      <c r="E17" s="31"/>
      <c r="F17" s="31"/>
      <c r="G17" s="5">
        <f>SUM(G18:G44)</f>
        <v>6345454255</v>
      </c>
      <c r="H17" s="5">
        <f>SUM(H18:H44)</f>
        <v>680376464</v>
      </c>
      <c r="I17" s="5">
        <f>SUM(I18:I44)</f>
        <v>7025830719</v>
      </c>
    </row>
    <row r="18" spans="1:11" s="3" customFormat="1" ht="30" customHeight="1" x14ac:dyDescent="0.2">
      <c r="A18" s="37" t="s">
        <v>58</v>
      </c>
      <c r="B18" s="20">
        <v>11</v>
      </c>
      <c r="C18" s="20" t="s">
        <v>67</v>
      </c>
      <c r="D18" s="19" t="s">
        <v>140</v>
      </c>
      <c r="E18" s="38" t="s">
        <v>81</v>
      </c>
      <c r="F18" s="37" t="s">
        <v>111</v>
      </c>
      <c r="G18" s="21">
        <v>7178349</v>
      </c>
      <c r="H18" s="21">
        <v>0</v>
      </c>
      <c r="I18" s="28">
        <f>+G18+H18</f>
        <v>7178349</v>
      </c>
      <c r="K18" s="9"/>
    </row>
    <row r="19" spans="1:11" s="3" customFormat="1" ht="30" customHeight="1" x14ac:dyDescent="0.2">
      <c r="A19" s="37"/>
      <c r="B19" s="20">
        <v>33</v>
      </c>
      <c r="C19" s="20" t="s">
        <v>53</v>
      </c>
      <c r="D19" s="19" t="s">
        <v>54</v>
      </c>
      <c r="E19" s="38"/>
      <c r="F19" s="37"/>
      <c r="G19" s="21">
        <v>37783051</v>
      </c>
      <c r="H19" s="21">
        <v>0</v>
      </c>
      <c r="I19" s="28">
        <f t="shared" ref="I19:I27" si="4">+G19+H19</f>
        <v>37783051</v>
      </c>
      <c r="K19" s="9"/>
    </row>
    <row r="20" spans="1:11" s="3" customFormat="1" ht="30" customHeight="1" x14ac:dyDescent="0.2">
      <c r="A20" s="19" t="s">
        <v>57</v>
      </c>
      <c r="B20" s="20">
        <v>33</v>
      </c>
      <c r="C20" s="20" t="s">
        <v>51</v>
      </c>
      <c r="D20" s="19" t="s">
        <v>52</v>
      </c>
      <c r="E20" s="38"/>
      <c r="F20" s="37"/>
      <c r="G20" s="21">
        <v>39444355</v>
      </c>
      <c r="H20" s="21">
        <v>0</v>
      </c>
      <c r="I20" s="28">
        <f t="shared" si="4"/>
        <v>39444355</v>
      </c>
      <c r="K20" s="9"/>
    </row>
    <row r="21" spans="1:11" s="3" customFormat="1" ht="30" customHeight="1" x14ac:dyDescent="0.2">
      <c r="A21" s="37" t="s">
        <v>73</v>
      </c>
      <c r="B21" s="20">
        <v>33</v>
      </c>
      <c r="C21" s="20" t="s">
        <v>74</v>
      </c>
      <c r="D21" s="19" t="s">
        <v>76</v>
      </c>
      <c r="E21" s="38" t="s">
        <v>110</v>
      </c>
      <c r="F21" s="37" t="s">
        <v>109</v>
      </c>
      <c r="G21" s="21">
        <v>117288191</v>
      </c>
      <c r="H21" s="21">
        <v>0</v>
      </c>
      <c r="I21" s="28">
        <f t="shared" si="4"/>
        <v>117288191</v>
      </c>
    </row>
    <row r="22" spans="1:11" s="3" customFormat="1" ht="30" customHeight="1" x14ac:dyDescent="0.2">
      <c r="A22" s="37"/>
      <c r="B22" s="20">
        <v>33</v>
      </c>
      <c r="C22" s="20" t="s">
        <v>75</v>
      </c>
      <c r="D22" s="19" t="s">
        <v>77</v>
      </c>
      <c r="E22" s="38"/>
      <c r="F22" s="37"/>
      <c r="G22" s="21">
        <v>33974692</v>
      </c>
      <c r="H22" s="21">
        <v>0</v>
      </c>
      <c r="I22" s="28">
        <f t="shared" si="4"/>
        <v>33974692</v>
      </c>
    </row>
    <row r="23" spans="1:11" s="3" customFormat="1" ht="30" customHeight="1" x14ac:dyDescent="0.2">
      <c r="A23" s="19" t="s">
        <v>17</v>
      </c>
      <c r="B23" s="20">
        <v>33</v>
      </c>
      <c r="C23" s="20" t="s">
        <v>56</v>
      </c>
      <c r="D23" s="19" t="s">
        <v>55</v>
      </c>
      <c r="E23" s="20" t="s">
        <v>85</v>
      </c>
      <c r="F23" s="19" t="s">
        <v>95</v>
      </c>
      <c r="G23" s="21">
        <v>4932630548</v>
      </c>
      <c r="H23" s="21">
        <v>0</v>
      </c>
      <c r="I23" s="28">
        <f t="shared" si="4"/>
        <v>4932630548</v>
      </c>
      <c r="K23" s="9"/>
    </row>
    <row r="24" spans="1:11" s="3" customFormat="1" ht="30" customHeight="1" x14ac:dyDescent="0.2">
      <c r="A24" s="19" t="s">
        <v>17</v>
      </c>
      <c r="B24" s="20">
        <v>33</v>
      </c>
      <c r="C24" s="62" t="s">
        <v>152</v>
      </c>
      <c r="D24" s="65" t="s">
        <v>153</v>
      </c>
      <c r="E24" s="20" t="s">
        <v>85</v>
      </c>
      <c r="F24" s="19" t="s">
        <v>95</v>
      </c>
      <c r="G24" s="21">
        <v>213447101</v>
      </c>
      <c r="H24" s="21">
        <v>0</v>
      </c>
      <c r="I24" s="28">
        <f t="shared" si="4"/>
        <v>213447101</v>
      </c>
      <c r="K24" s="9"/>
    </row>
    <row r="25" spans="1:11" s="3" customFormat="1" ht="30" customHeight="1" x14ac:dyDescent="0.2">
      <c r="A25" s="19" t="s">
        <v>17</v>
      </c>
      <c r="B25" s="20">
        <v>33</v>
      </c>
      <c r="C25" s="63"/>
      <c r="D25" s="66"/>
      <c r="E25" s="20" t="s">
        <v>154</v>
      </c>
      <c r="F25" s="19" t="s">
        <v>155</v>
      </c>
      <c r="G25" s="21">
        <v>4814563</v>
      </c>
      <c r="H25" s="21">
        <v>0</v>
      </c>
      <c r="I25" s="28">
        <f t="shared" si="4"/>
        <v>4814563</v>
      </c>
      <c r="K25" s="9"/>
    </row>
    <row r="26" spans="1:11" s="3" customFormat="1" ht="30" customHeight="1" x14ac:dyDescent="0.2">
      <c r="A26" s="19" t="s">
        <v>17</v>
      </c>
      <c r="B26" s="20">
        <v>33</v>
      </c>
      <c r="C26" s="63"/>
      <c r="D26" s="66"/>
      <c r="E26" s="20" t="s">
        <v>156</v>
      </c>
      <c r="F26" s="19" t="s">
        <v>157</v>
      </c>
      <c r="G26" s="21">
        <v>1966926</v>
      </c>
      <c r="H26" s="21">
        <v>0</v>
      </c>
      <c r="I26" s="28">
        <f t="shared" si="4"/>
        <v>1966926</v>
      </c>
      <c r="K26" s="9"/>
    </row>
    <row r="27" spans="1:11" s="3" customFormat="1" ht="30" customHeight="1" x14ac:dyDescent="0.2">
      <c r="A27" s="19" t="s">
        <v>17</v>
      </c>
      <c r="B27" s="20">
        <v>33</v>
      </c>
      <c r="C27" s="63"/>
      <c r="D27" s="66"/>
      <c r="E27" s="20" t="s">
        <v>158</v>
      </c>
      <c r="F27" s="19" t="s">
        <v>159</v>
      </c>
      <c r="G27" s="21">
        <v>2069605</v>
      </c>
      <c r="H27" s="21">
        <v>0</v>
      </c>
      <c r="I27" s="28">
        <f t="shared" si="4"/>
        <v>2069605</v>
      </c>
      <c r="K27" s="9"/>
    </row>
    <row r="28" spans="1:11" s="3" customFormat="1" ht="30" customHeight="1" x14ac:dyDescent="0.2">
      <c r="A28" s="19" t="s">
        <v>17</v>
      </c>
      <c r="B28" s="20">
        <v>33</v>
      </c>
      <c r="C28" s="64"/>
      <c r="D28" s="67"/>
      <c r="E28" s="20" t="s">
        <v>160</v>
      </c>
      <c r="F28" s="19" t="s">
        <v>161</v>
      </c>
      <c r="G28" s="21">
        <v>4156994</v>
      </c>
      <c r="H28" s="21">
        <v>0</v>
      </c>
      <c r="I28" s="28">
        <f t="shared" ref="I28" si="5">+G28+H28</f>
        <v>4156994</v>
      </c>
      <c r="K28" s="9"/>
    </row>
    <row r="29" spans="1:11" ht="30" customHeight="1" x14ac:dyDescent="0.2">
      <c r="A29" s="19" t="s">
        <v>17</v>
      </c>
      <c r="B29" s="20">
        <v>11</v>
      </c>
      <c r="C29" s="20" t="s">
        <v>130</v>
      </c>
      <c r="D29" s="18" t="s">
        <v>131</v>
      </c>
      <c r="E29" s="56" t="s">
        <v>85</v>
      </c>
      <c r="F29" s="59" t="s">
        <v>116</v>
      </c>
      <c r="G29" s="51">
        <v>132492136</v>
      </c>
      <c r="H29" s="51">
        <v>3387115</v>
      </c>
      <c r="I29" s="51">
        <f>SUM(G29:H34)</f>
        <v>135879251</v>
      </c>
      <c r="J29" s="2"/>
      <c r="K29" s="1"/>
    </row>
    <row r="30" spans="1:11" ht="30" customHeight="1" x14ac:dyDescent="0.2">
      <c r="A30" s="19" t="s">
        <v>17</v>
      </c>
      <c r="B30" s="20">
        <v>11</v>
      </c>
      <c r="C30" s="20" t="s">
        <v>136</v>
      </c>
      <c r="D30" s="18" t="s">
        <v>137</v>
      </c>
      <c r="E30" s="57"/>
      <c r="F30" s="60"/>
      <c r="G30" s="52"/>
      <c r="H30" s="52"/>
      <c r="I30" s="52"/>
    </row>
    <row r="31" spans="1:11" ht="30" customHeight="1" x14ac:dyDescent="0.2">
      <c r="A31" s="19" t="s">
        <v>17</v>
      </c>
      <c r="B31" s="20">
        <v>11</v>
      </c>
      <c r="C31" s="20" t="s">
        <v>138</v>
      </c>
      <c r="D31" s="18" t="s">
        <v>139</v>
      </c>
      <c r="E31" s="57"/>
      <c r="F31" s="60"/>
      <c r="G31" s="52"/>
      <c r="H31" s="52"/>
      <c r="I31" s="52"/>
      <c r="K31" s="1"/>
    </row>
    <row r="32" spans="1:11" ht="30" customHeight="1" x14ac:dyDescent="0.2">
      <c r="A32" s="19" t="s">
        <v>17</v>
      </c>
      <c r="B32" s="20">
        <v>11</v>
      </c>
      <c r="C32" s="20" t="s">
        <v>163</v>
      </c>
      <c r="D32" s="18" t="s">
        <v>132</v>
      </c>
      <c r="E32" s="57"/>
      <c r="F32" s="60"/>
      <c r="G32" s="52"/>
      <c r="H32" s="52"/>
      <c r="I32" s="52"/>
      <c r="K32" s="1"/>
    </row>
    <row r="33" spans="1:12" ht="30" customHeight="1" x14ac:dyDescent="0.2">
      <c r="A33" s="19" t="s">
        <v>17</v>
      </c>
      <c r="B33" s="20">
        <v>11</v>
      </c>
      <c r="C33" s="20" t="s">
        <v>163</v>
      </c>
      <c r="D33" s="18" t="s">
        <v>133</v>
      </c>
      <c r="E33" s="57"/>
      <c r="F33" s="60"/>
      <c r="G33" s="52"/>
      <c r="H33" s="52"/>
      <c r="I33" s="52"/>
    </row>
    <row r="34" spans="1:12" ht="30" customHeight="1" x14ac:dyDescent="0.2">
      <c r="A34" s="19" t="s">
        <v>17</v>
      </c>
      <c r="B34" s="20">
        <v>11</v>
      </c>
      <c r="C34" s="20" t="s">
        <v>134</v>
      </c>
      <c r="D34" s="18" t="s">
        <v>135</v>
      </c>
      <c r="E34" s="57"/>
      <c r="F34" s="60"/>
      <c r="G34" s="52"/>
      <c r="H34" s="52"/>
      <c r="I34" s="52"/>
      <c r="K34" s="1"/>
    </row>
    <row r="35" spans="1:12" ht="30" customHeight="1" x14ac:dyDescent="0.2">
      <c r="A35" s="19" t="s">
        <v>17</v>
      </c>
      <c r="B35" s="20">
        <v>11</v>
      </c>
      <c r="C35" s="29" t="s">
        <v>0</v>
      </c>
      <c r="D35" s="18" t="s">
        <v>1</v>
      </c>
      <c r="E35" s="58"/>
      <c r="F35" s="61"/>
      <c r="G35" s="7">
        <v>0</v>
      </c>
      <c r="H35" s="7">
        <v>19224480</v>
      </c>
      <c r="I35" s="7">
        <f t="shared" ref="I35:I42" si="6">+G35+H35</f>
        <v>19224480</v>
      </c>
      <c r="K35" s="1"/>
    </row>
    <row r="36" spans="1:12" ht="30" customHeight="1" x14ac:dyDescent="0.2">
      <c r="A36" s="19" t="s">
        <v>18</v>
      </c>
      <c r="B36" s="20">
        <v>11</v>
      </c>
      <c r="C36" s="29" t="s">
        <v>0</v>
      </c>
      <c r="D36" s="18" t="s">
        <v>1</v>
      </c>
      <c r="E36" s="56" t="s">
        <v>81</v>
      </c>
      <c r="F36" s="59" t="s">
        <v>111</v>
      </c>
      <c r="G36" s="7">
        <v>509070661</v>
      </c>
      <c r="H36" s="7">
        <v>100824507</v>
      </c>
      <c r="I36" s="7">
        <f t="shared" si="6"/>
        <v>609895168</v>
      </c>
      <c r="J36" s="2"/>
      <c r="K36" s="1"/>
    </row>
    <row r="37" spans="1:12" ht="30" customHeight="1" x14ac:dyDescent="0.2">
      <c r="A37" s="18" t="s">
        <v>22</v>
      </c>
      <c r="B37" s="20">
        <v>11</v>
      </c>
      <c r="C37" s="29" t="s">
        <v>0</v>
      </c>
      <c r="D37" s="18" t="s">
        <v>1</v>
      </c>
      <c r="E37" s="57"/>
      <c r="F37" s="60"/>
      <c r="G37" s="7">
        <v>118604866</v>
      </c>
      <c r="H37" s="7">
        <v>285322832</v>
      </c>
      <c r="I37" s="7">
        <f t="shared" si="6"/>
        <v>403927698</v>
      </c>
      <c r="J37" s="2"/>
    </row>
    <row r="38" spans="1:12" ht="30" customHeight="1" x14ac:dyDescent="0.2">
      <c r="A38" s="18" t="s">
        <v>23</v>
      </c>
      <c r="B38" s="20">
        <v>11</v>
      </c>
      <c r="C38" s="29" t="s">
        <v>0</v>
      </c>
      <c r="D38" s="18" t="s">
        <v>1</v>
      </c>
      <c r="E38" s="58"/>
      <c r="F38" s="61"/>
      <c r="G38" s="7">
        <v>153712917</v>
      </c>
      <c r="H38" s="7">
        <v>153001819</v>
      </c>
      <c r="I38" s="7">
        <f t="shared" si="6"/>
        <v>306714736</v>
      </c>
      <c r="J38" s="2"/>
      <c r="K38" s="1"/>
    </row>
    <row r="39" spans="1:12" ht="30" customHeight="1" x14ac:dyDescent="0.2">
      <c r="A39" s="18" t="s">
        <v>30</v>
      </c>
      <c r="B39" s="13">
        <v>11</v>
      </c>
      <c r="C39" s="13" t="s">
        <v>0</v>
      </c>
      <c r="D39" s="18" t="s">
        <v>1</v>
      </c>
      <c r="E39" s="13" t="s">
        <v>85</v>
      </c>
      <c r="F39" s="18" t="s">
        <v>116</v>
      </c>
      <c r="G39" s="7">
        <v>10996483</v>
      </c>
      <c r="H39" s="7">
        <v>10292175</v>
      </c>
      <c r="I39" s="7">
        <f t="shared" si="6"/>
        <v>21288658</v>
      </c>
      <c r="J39" s="2"/>
      <c r="L39" s="1"/>
    </row>
    <row r="40" spans="1:12" ht="30" customHeight="1" x14ac:dyDescent="0.2">
      <c r="A40" s="18" t="s">
        <v>35</v>
      </c>
      <c r="B40" s="13">
        <v>11</v>
      </c>
      <c r="C40" s="13" t="s">
        <v>0</v>
      </c>
      <c r="D40" s="18" t="s">
        <v>1</v>
      </c>
      <c r="E40" s="32" t="s">
        <v>81</v>
      </c>
      <c r="F40" s="33" t="s">
        <v>111</v>
      </c>
      <c r="G40" s="7">
        <v>0</v>
      </c>
      <c r="H40" s="7">
        <v>25208878</v>
      </c>
      <c r="I40" s="7">
        <f t="shared" si="6"/>
        <v>25208878</v>
      </c>
      <c r="J40" s="2"/>
      <c r="K40" s="1"/>
    </row>
    <row r="41" spans="1:12" ht="30" customHeight="1" x14ac:dyDescent="0.2">
      <c r="A41" s="18" t="s">
        <v>36</v>
      </c>
      <c r="B41" s="13">
        <v>11</v>
      </c>
      <c r="C41" s="13" t="s">
        <v>0</v>
      </c>
      <c r="D41" s="18" t="s">
        <v>1</v>
      </c>
      <c r="E41" s="32"/>
      <c r="F41" s="33"/>
      <c r="G41" s="7">
        <v>0</v>
      </c>
      <c r="H41" s="7">
        <v>34789250</v>
      </c>
      <c r="I41" s="7">
        <f t="shared" si="6"/>
        <v>34789250</v>
      </c>
      <c r="J41" s="2"/>
    </row>
    <row r="42" spans="1:12" ht="30" customHeight="1" x14ac:dyDescent="0.2">
      <c r="A42" s="18" t="s">
        <v>37</v>
      </c>
      <c r="B42" s="13">
        <v>11</v>
      </c>
      <c r="C42" s="13" t="s">
        <v>0</v>
      </c>
      <c r="D42" s="18" t="s">
        <v>1</v>
      </c>
      <c r="E42" s="32"/>
      <c r="F42" s="33"/>
      <c r="G42" s="7">
        <v>0</v>
      </c>
      <c r="H42" s="7">
        <v>39759958</v>
      </c>
      <c r="I42" s="7">
        <f t="shared" si="6"/>
        <v>39759958</v>
      </c>
      <c r="J42" s="2"/>
      <c r="K42" s="1"/>
    </row>
    <row r="43" spans="1:12" ht="30" customHeight="1" x14ac:dyDescent="0.2">
      <c r="A43" s="18" t="s">
        <v>29</v>
      </c>
      <c r="B43" s="13">
        <v>11</v>
      </c>
      <c r="C43" s="13" t="s">
        <v>0</v>
      </c>
      <c r="D43" s="18" t="s">
        <v>1</v>
      </c>
      <c r="E43" s="13" t="s">
        <v>6</v>
      </c>
      <c r="F43" s="18" t="s">
        <v>115</v>
      </c>
      <c r="G43" s="7">
        <v>14063552</v>
      </c>
      <c r="H43" s="7">
        <v>8565450</v>
      </c>
      <c r="I43" s="7">
        <f>+G43+H43</f>
        <v>22629002</v>
      </c>
    </row>
    <row r="44" spans="1:12" ht="30" customHeight="1" x14ac:dyDescent="0.2">
      <c r="A44" s="18" t="s">
        <v>24</v>
      </c>
      <c r="B44" s="13">
        <v>47</v>
      </c>
      <c r="C44" s="13" t="s">
        <v>13</v>
      </c>
      <c r="D44" s="18" t="s">
        <v>14</v>
      </c>
      <c r="E44" s="13" t="s">
        <v>84</v>
      </c>
      <c r="F44" s="18" t="s">
        <v>114</v>
      </c>
      <c r="G44" s="7">
        <v>11759265</v>
      </c>
      <c r="H44" s="7">
        <v>0</v>
      </c>
      <c r="I44" s="7">
        <f>+G44+H44</f>
        <v>11759265</v>
      </c>
    </row>
    <row r="45" spans="1:12" s="3" customFormat="1" ht="68.25" customHeight="1" x14ac:dyDescent="0.2">
      <c r="A45" s="26" t="s">
        <v>62</v>
      </c>
      <c r="B45" s="31" t="s">
        <v>68</v>
      </c>
      <c r="C45" s="54"/>
      <c r="D45" s="54"/>
      <c r="E45" s="54"/>
      <c r="F45" s="55"/>
      <c r="G45" s="5">
        <f>SUM(G46:G60)</f>
        <v>1361942092</v>
      </c>
      <c r="H45" s="5">
        <f>SUM(H46:H60)</f>
        <v>202985319</v>
      </c>
      <c r="I45" s="5">
        <f>SUM(I46:I60)</f>
        <v>1564927411</v>
      </c>
    </row>
    <row r="46" spans="1:12" ht="24.75" customHeight="1" x14ac:dyDescent="0.2">
      <c r="A46" s="18" t="s">
        <v>15</v>
      </c>
      <c r="B46" s="13">
        <v>12</v>
      </c>
      <c r="C46" s="13" t="s">
        <v>142</v>
      </c>
      <c r="D46" s="18" t="s">
        <v>143</v>
      </c>
      <c r="E46" s="32" t="s">
        <v>83</v>
      </c>
      <c r="F46" s="33" t="s">
        <v>100</v>
      </c>
      <c r="G46" s="51">
        <f>41956310+19195030</f>
        <v>61151340</v>
      </c>
      <c r="H46" s="51">
        <v>0</v>
      </c>
      <c r="I46" s="51">
        <f t="shared" ref="I46:I59" si="7">+G46+H46</f>
        <v>61151340</v>
      </c>
      <c r="K46" s="1"/>
    </row>
    <row r="47" spans="1:12" ht="47.25" customHeight="1" x14ac:dyDescent="0.2">
      <c r="A47" s="18" t="s">
        <v>15</v>
      </c>
      <c r="B47" s="13">
        <v>12</v>
      </c>
      <c r="C47" s="13" t="s">
        <v>141</v>
      </c>
      <c r="D47" s="18" t="s">
        <v>144</v>
      </c>
      <c r="E47" s="32"/>
      <c r="F47" s="33"/>
      <c r="G47" s="52"/>
      <c r="H47" s="52"/>
      <c r="I47" s="52"/>
      <c r="K47" s="1"/>
    </row>
    <row r="48" spans="1:12" ht="21.75" customHeight="1" x14ac:dyDescent="0.2">
      <c r="A48" s="18" t="s">
        <v>15</v>
      </c>
      <c r="B48" s="13">
        <v>12</v>
      </c>
      <c r="C48" s="13" t="s">
        <v>121</v>
      </c>
      <c r="D48" s="18" t="s">
        <v>145</v>
      </c>
      <c r="E48" s="32"/>
      <c r="F48" s="33"/>
      <c r="G48" s="53"/>
      <c r="H48" s="53"/>
      <c r="I48" s="53"/>
      <c r="K48" s="1"/>
    </row>
    <row r="49" spans="1:11" ht="30" customHeight="1" x14ac:dyDescent="0.2">
      <c r="A49" s="18" t="s">
        <v>15</v>
      </c>
      <c r="B49" s="13">
        <v>12</v>
      </c>
      <c r="C49" s="13" t="s">
        <v>2</v>
      </c>
      <c r="D49" s="18" t="s">
        <v>3</v>
      </c>
      <c r="E49" s="32"/>
      <c r="F49" s="33"/>
      <c r="G49" s="14">
        <v>3059745</v>
      </c>
      <c r="H49" s="14">
        <v>0</v>
      </c>
      <c r="I49" s="7">
        <f t="shared" si="7"/>
        <v>3059745</v>
      </c>
      <c r="K49" s="1"/>
    </row>
    <row r="50" spans="1:11" ht="30" customHeight="1" x14ac:dyDescent="0.2">
      <c r="A50" s="18" t="s">
        <v>15</v>
      </c>
      <c r="B50" s="13">
        <v>12</v>
      </c>
      <c r="C50" s="13" t="s">
        <v>4</v>
      </c>
      <c r="D50" s="18" t="s">
        <v>5</v>
      </c>
      <c r="E50" s="13" t="s">
        <v>87</v>
      </c>
      <c r="F50" s="18" t="s">
        <v>96</v>
      </c>
      <c r="G50" s="14">
        <v>6592283</v>
      </c>
      <c r="H50" s="14">
        <v>0</v>
      </c>
      <c r="I50" s="7">
        <f t="shared" si="7"/>
        <v>6592283</v>
      </c>
    </row>
    <row r="51" spans="1:11" ht="30" customHeight="1" x14ac:dyDescent="0.2">
      <c r="A51" s="18" t="s">
        <v>15</v>
      </c>
      <c r="B51" s="13">
        <v>33</v>
      </c>
      <c r="C51" s="13" t="s">
        <v>59</v>
      </c>
      <c r="D51" s="18" t="s">
        <v>60</v>
      </c>
      <c r="E51" s="13" t="s">
        <v>87</v>
      </c>
      <c r="F51" s="18" t="s">
        <v>96</v>
      </c>
      <c r="G51" s="14">
        <v>187956258</v>
      </c>
      <c r="H51" s="14">
        <f>32726785</f>
        <v>32726785</v>
      </c>
      <c r="I51" s="7">
        <f t="shared" si="7"/>
        <v>220683043</v>
      </c>
      <c r="K51" s="1"/>
    </row>
    <row r="52" spans="1:11" ht="30" customHeight="1" x14ac:dyDescent="0.2">
      <c r="A52" s="18" t="s">
        <v>15</v>
      </c>
      <c r="B52" s="13">
        <v>33</v>
      </c>
      <c r="C52" s="13" t="s">
        <v>59</v>
      </c>
      <c r="D52" s="18" t="s">
        <v>60</v>
      </c>
      <c r="E52" s="13" t="s">
        <v>97</v>
      </c>
      <c r="F52" s="18" t="s">
        <v>98</v>
      </c>
      <c r="G52" s="14">
        <v>38894681</v>
      </c>
      <c r="H52" s="14">
        <f>8769140</f>
        <v>8769140</v>
      </c>
      <c r="I52" s="7">
        <f t="shared" si="7"/>
        <v>47663821</v>
      </c>
      <c r="K52" s="1"/>
    </row>
    <row r="53" spans="1:11" ht="30" customHeight="1" x14ac:dyDescent="0.2">
      <c r="A53" s="18" t="s">
        <v>15</v>
      </c>
      <c r="B53" s="13">
        <v>33</v>
      </c>
      <c r="C53" s="13" t="s">
        <v>59</v>
      </c>
      <c r="D53" s="18" t="s">
        <v>60</v>
      </c>
      <c r="E53" s="13" t="s">
        <v>86</v>
      </c>
      <c r="F53" s="18" t="s">
        <v>99</v>
      </c>
      <c r="G53" s="14">
        <v>919665060</v>
      </c>
      <c r="H53" s="14">
        <v>116023953</v>
      </c>
      <c r="I53" s="7">
        <f t="shared" si="7"/>
        <v>1035689013</v>
      </c>
      <c r="K53" s="1"/>
    </row>
    <row r="54" spans="1:11" ht="30" customHeight="1" x14ac:dyDescent="0.2">
      <c r="A54" s="18" t="s">
        <v>15</v>
      </c>
      <c r="B54" s="13">
        <v>33</v>
      </c>
      <c r="C54" s="13" t="s">
        <v>59</v>
      </c>
      <c r="D54" s="18" t="s">
        <v>60</v>
      </c>
      <c r="E54" s="13" t="s">
        <v>83</v>
      </c>
      <c r="F54" s="18" t="s">
        <v>100</v>
      </c>
      <c r="G54" s="14">
        <v>48994369</v>
      </c>
      <c r="H54" s="14">
        <f>6776271</f>
        <v>6776271</v>
      </c>
      <c r="I54" s="7">
        <f t="shared" si="7"/>
        <v>55770640</v>
      </c>
    </row>
    <row r="55" spans="1:11" ht="30" customHeight="1" x14ac:dyDescent="0.2">
      <c r="A55" s="18" t="s">
        <v>15</v>
      </c>
      <c r="B55" s="13">
        <v>33</v>
      </c>
      <c r="C55" s="13" t="s">
        <v>59</v>
      </c>
      <c r="D55" s="18" t="s">
        <v>60</v>
      </c>
      <c r="E55" s="13" t="s">
        <v>101</v>
      </c>
      <c r="F55" s="18" t="s">
        <v>102</v>
      </c>
      <c r="G55" s="14">
        <v>6415968</v>
      </c>
      <c r="H55" s="14">
        <v>2770439</v>
      </c>
      <c r="I55" s="7">
        <f t="shared" si="7"/>
        <v>9186407</v>
      </c>
      <c r="K55" s="1"/>
    </row>
    <row r="56" spans="1:11" ht="30" customHeight="1" x14ac:dyDescent="0.2">
      <c r="A56" s="18" t="s">
        <v>15</v>
      </c>
      <c r="B56" s="13">
        <v>33</v>
      </c>
      <c r="C56" s="13" t="s">
        <v>59</v>
      </c>
      <c r="D56" s="18" t="s">
        <v>60</v>
      </c>
      <c r="E56" s="13" t="s">
        <v>103</v>
      </c>
      <c r="F56" s="18" t="s">
        <v>104</v>
      </c>
      <c r="G56" s="14">
        <v>9029983</v>
      </c>
      <c r="H56" s="14">
        <f>5355331</f>
        <v>5355331</v>
      </c>
      <c r="I56" s="7">
        <f t="shared" si="7"/>
        <v>14385314</v>
      </c>
    </row>
    <row r="57" spans="1:11" ht="30" customHeight="1" x14ac:dyDescent="0.2">
      <c r="A57" s="18" t="s">
        <v>15</v>
      </c>
      <c r="B57" s="13">
        <v>33</v>
      </c>
      <c r="C57" s="13" t="s">
        <v>59</v>
      </c>
      <c r="D57" s="18" t="s">
        <v>60</v>
      </c>
      <c r="E57" s="13" t="s">
        <v>105</v>
      </c>
      <c r="F57" s="18" t="s">
        <v>106</v>
      </c>
      <c r="G57" s="14">
        <v>77438578</v>
      </c>
      <c r="H57" s="14">
        <f>29463400</f>
        <v>29463400</v>
      </c>
      <c r="I57" s="7">
        <f t="shared" si="7"/>
        <v>106901978</v>
      </c>
      <c r="K57" s="1"/>
    </row>
    <row r="58" spans="1:11" ht="30" customHeight="1" x14ac:dyDescent="0.2">
      <c r="A58" s="18" t="s">
        <v>16</v>
      </c>
      <c r="B58" s="11">
        <v>12</v>
      </c>
      <c r="C58" s="11" t="s">
        <v>164</v>
      </c>
      <c r="D58" s="12" t="s">
        <v>165</v>
      </c>
      <c r="E58" s="11" t="s">
        <v>66</v>
      </c>
      <c r="F58" s="12" t="s">
        <v>108</v>
      </c>
      <c r="G58" s="14">
        <v>2403177</v>
      </c>
      <c r="H58" s="14">
        <v>0</v>
      </c>
      <c r="I58" s="21">
        <f t="shared" si="7"/>
        <v>2403177</v>
      </c>
      <c r="K58" s="30"/>
    </row>
    <row r="59" spans="1:11" ht="30" customHeight="1" x14ac:dyDescent="0.2">
      <c r="A59" s="18" t="s">
        <v>19</v>
      </c>
      <c r="B59" s="13">
        <v>16</v>
      </c>
      <c r="C59" s="11" t="s">
        <v>7</v>
      </c>
      <c r="D59" s="12" t="s">
        <v>26</v>
      </c>
      <c r="E59" s="11" t="s">
        <v>82</v>
      </c>
      <c r="F59" s="12" t="s">
        <v>112</v>
      </c>
      <c r="G59" s="14">
        <v>340650</v>
      </c>
      <c r="H59" s="14">
        <v>600000</v>
      </c>
      <c r="I59" s="28">
        <f t="shared" si="7"/>
        <v>940650</v>
      </c>
    </row>
    <row r="60" spans="1:11" ht="30" customHeight="1" x14ac:dyDescent="0.2">
      <c r="A60" s="18" t="s">
        <v>19</v>
      </c>
      <c r="B60" s="13">
        <v>16</v>
      </c>
      <c r="C60" s="11" t="s">
        <v>6</v>
      </c>
      <c r="D60" s="12" t="s">
        <v>125</v>
      </c>
      <c r="E60" s="11" t="s">
        <v>127</v>
      </c>
      <c r="F60" s="12" t="s">
        <v>126</v>
      </c>
      <c r="G60" s="14">
        <v>0</v>
      </c>
      <c r="H60" s="14">
        <v>500000</v>
      </c>
      <c r="I60" s="28">
        <f t="shared" ref="I60" si="8">+G60+H60</f>
        <v>500000</v>
      </c>
    </row>
    <row r="61" spans="1:11" s="3" customFormat="1" ht="47.25" customHeight="1" x14ac:dyDescent="0.2">
      <c r="A61" s="26" t="s">
        <v>63</v>
      </c>
      <c r="B61" s="31" t="s">
        <v>69</v>
      </c>
      <c r="C61" s="31"/>
      <c r="D61" s="31"/>
      <c r="E61" s="31"/>
      <c r="F61" s="31"/>
      <c r="G61" s="5">
        <f>SUM(G62:G64)</f>
        <v>176163818</v>
      </c>
      <c r="H61" s="5">
        <f>SUM(H62:H64)</f>
        <v>83544960</v>
      </c>
      <c r="I61" s="5">
        <f>SUM(I62:I64)</f>
        <v>259708778</v>
      </c>
    </row>
    <row r="62" spans="1:11" s="3" customFormat="1" ht="47.25" customHeight="1" x14ac:dyDescent="0.2">
      <c r="A62" s="19" t="s">
        <v>15</v>
      </c>
      <c r="B62" s="13">
        <v>12</v>
      </c>
      <c r="C62" s="13" t="s">
        <v>80</v>
      </c>
      <c r="D62" s="12" t="s">
        <v>122</v>
      </c>
      <c r="E62" s="13" t="s">
        <v>86</v>
      </c>
      <c r="F62" s="18" t="s">
        <v>99</v>
      </c>
      <c r="G62" s="14">
        <v>167375470</v>
      </c>
      <c r="H62" s="14">
        <v>0</v>
      </c>
      <c r="I62" s="7">
        <f>+G62+H62</f>
        <v>167375470</v>
      </c>
    </row>
    <row r="63" spans="1:11" s="3" customFormat="1" ht="47.25" customHeight="1" x14ac:dyDescent="0.2">
      <c r="A63" s="19" t="s">
        <v>15</v>
      </c>
      <c r="B63" s="13">
        <v>12</v>
      </c>
      <c r="C63" s="13" t="s">
        <v>80</v>
      </c>
      <c r="D63" s="12" t="s">
        <v>122</v>
      </c>
      <c r="E63" s="13" t="s">
        <v>121</v>
      </c>
      <c r="F63" s="18" t="s">
        <v>124</v>
      </c>
      <c r="G63" s="14">
        <v>0</v>
      </c>
      <c r="H63" s="14">
        <v>83544960</v>
      </c>
      <c r="I63" s="7">
        <f>+G63+H63</f>
        <v>83544960</v>
      </c>
    </row>
    <row r="64" spans="1:11" s="3" customFormat="1" ht="47.25" customHeight="1" x14ac:dyDescent="0.2">
      <c r="A64" s="19" t="s">
        <v>15</v>
      </c>
      <c r="B64" s="13">
        <v>12</v>
      </c>
      <c r="C64" s="13" t="s">
        <v>80</v>
      </c>
      <c r="D64" s="12" t="s">
        <v>122</v>
      </c>
      <c r="E64" s="13" t="s">
        <v>87</v>
      </c>
      <c r="F64" s="18" t="s">
        <v>123</v>
      </c>
      <c r="G64" s="14">
        <v>8788348</v>
      </c>
      <c r="H64" s="14">
        <v>0</v>
      </c>
      <c r="I64" s="7">
        <f>+G64+H64</f>
        <v>8788348</v>
      </c>
    </row>
    <row r="65" spans="1:11" s="3" customFormat="1" ht="53.25" customHeight="1" x14ac:dyDescent="0.2">
      <c r="A65" s="26" t="s">
        <v>146</v>
      </c>
      <c r="B65" s="31" t="s">
        <v>70</v>
      </c>
      <c r="C65" s="31"/>
      <c r="D65" s="31"/>
      <c r="E65" s="31"/>
      <c r="F65" s="31"/>
      <c r="G65" s="5">
        <f>SUM(G66:G75)</f>
        <v>385840341</v>
      </c>
      <c r="H65" s="5">
        <f t="shared" ref="H65:I65" si="9">SUM(H66:H75)</f>
        <v>9106869</v>
      </c>
      <c r="I65" s="5">
        <f t="shared" si="9"/>
        <v>394947210</v>
      </c>
      <c r="K65" s="9"/>
    </row>
    <row r="66" spans="1:11" ht="63" customHeight="1" x14ac:dyDescent="0.2">
      <c r="A66" s="19" t="s">
        <v>19</v>
      </c>
      <c r="B66" s="13">
        <v>16</v>
      </c>
      <c r="C66" s="11" t="s">
        <v>7</v>
      </c>
      <c r="D66" s="12" t="s">
        <v>148</v>
      </c>
      <c r="E66" s="35" t="s">
        <v>82</v>
      </c>
      <c r="F66" s="36" t="s">
        <v>112</v>
      </c>
      <c r="G66" s="21">
        <v>15531422</v>
      </c>
      <c r="H66" s="21">
        <v>4116869</v>
      </c>
      <c r="I66" s="28">
        <f>+G66+H66</f>
        <v>19648291</v>
      </c>
    </row>
    <row r="67" spans="1:11" ht="64.5" customHeight="1" x14ac:dyDescent="0.2">
      <c r="A67" s="19" t="s">
        <v>19</v>
      </c>
      <c r="B67" s="13">
        <v>16</v>
      </c>
      <c r="C67" s="11" t="s">
        <v>7</v>
      </c>
      <c r="D67" s="12" t="s">
        <v>149</v>
      </c>
      <c r="E67" s="35"/>
      <c r="F67" s="36"/>
      <c r="G67" s="21">
        <v>7990840</v>
      </c>
      <c r="H67" s="21">
        <v>4990000</v>
      </c>
      <c r="I67" s="28">
        <f>+G67+H67</f>
        <v>12980840</v>
      </c>
      <c r="K67" s="1"/>
    </row>
    <row r="68" spans="1:11" ht="50.25" customHeight="1" x14ac:dyDescent="0.2">
      <c r="A68" s="19" t="s">
        <v>19</v>
      </c>
      <c r="B68" s="13">
        <v>16</v>
      </c>
      <c r="C68" s="11" t="s">
        <v>7</v>
      </c>
      <c r="D68" s="12" t="s">
        <v>150</v>
      </c>
      <c r="E68" s="35"/>
      <c r="F68" s="36"/>
      <c r="G68" s="21">
        <v>5594719</v>
      </c>
      <c r="H68" s="21">
        <v>0</v>
      </c>
      <c r="I68" s="28">
        <f>+G68+H68</f>
        <v>5594719</v>
      </c>
    </row>
    <row r="69" spans="1:11" ht="48" customHeight="1" x14ac:dyDescent="0.2">
      <c r="A69" s="19" t="s">
        <v>19</v>
      </c>
      <c r="B69" s="13">
        <v>16</v>
      </c>
      <c r="C69" s="11" t="s">
        <v>7</v>
      </c>
      <c r="D69" s="12" t="s">
        <v>151</v>
      </c>
      <c r="E69" s="35"/>
      <c r="F69" s="36"/>
      <c r="G69" s="21">
        <v>4068871</v>
      </c>
      <c r="H69" s="21">
        <v>0</v>
      </c>
      <c r="I69" s="28">
        <f>+G69+H69</f>
        <v>4068871</v>
      </c>
    </row>
    <row r="70" spans="1:11" ht="30" customHeight="1" x14ac:dyDescent="0.2">
      <c r="A70" s="19" t="s">
        <v>21</v>
      </c>
      <c r="B70" s="13">
        <v>33</v>
      </c>
      <c r="C70" s="13" t="s">
        <v>12</v>
      </c>
      <c r="D70" s="18" t="s">
        <v>38</v>
      </c>
      <c r="E70" s="13" t="s">
        <v>88</v>
      </c>
      <c r="F70" s="18" t="s">
        <v>107</v>
      </c>
      <c r="G70" s="21">
        <v>42746844</v>
      </c>
      <c r="H70" s="21">
        <v>0</v>
      </c>
      <c r="I70" s="7">
        <f t="shared" ref="I70:I75" si="10">+G70+H70</f>
        <v>42746844</v>
      </c>
    </row>
    <row r="71" spans="1:11" ht="30" customHeight="1" x14ac:dyDescent="0.2">
      <c r="A71" s="19" t="s">
        <v>89</v>
      </c>
      <c r="B71" s="13">
        <v>33</v>
      </c>
      <c r="C71" s="13" t="s">
        <v>65</v>
      </c>
      <c r="D71" s="18" t="s">
        <v>64</v>
      </c>
      <c r="E71" s="32" t="s">
        <v>12</v>
      </c>
      <c r="F71" s="33" t="s">
        <v>94</v>
      </c>
      <c r="G71" s="21">
        <v>78142692</v>
      </c>
      <c r="H71" s="21">
        <v>0</v>
      </c>
      <c r="I71" s="7">
        <f t="shared" si="10"/>
        <v>78142692</v>
      </c>
      <c r="K71" s="1" t="s">
        <v>167</v>
      </c>
    </row>
    <row r="72" spans="1:11" ht="30" customHeight="1" x14ac:dyDescent="0.2">
      <c r="A72" s="19" t="s">
        <v>93</v>
      </c>
      <c r="B72" s="13">
        <v>33</v>
      </c>
      <c r="C72" s="13" t="s">
        <v>65</v>
      </c>
      <c r="D72" s="18" t="s">
        <v>64</v>
      </c>
      <c r="E72" s="32"/>
      <c r="F72" s="33"/>
      <c r="G72" s="21">
        <v>46707150</v>
      </c>
      <c r="H72" s="21">
        <v>0</v>
      </c>
      <c r="I72" s="7">
        <f t="shared" si="10"/>
        <v>46707150</v>
      </c>
      <c r="K72" s="1"/>
    </row>
    <row r="73" spans="1:11" ht="30" customHeight="1" x14ac:dyDescent="0.2">
      <c r="A73" s="19" t="s">
        <v>90</v>
      </c>
      <c r="B73" s="13">
        <v>33</v>
      </c>
      <c r="C73" s="13" t="s">
        <v>65</v>
      </c>
      <c r="D73" s="18" t="s">
        <v>64</v>
      </c>
      <c r="E73" s="32"/>
      <c r="F73" s="33"/>
      <c r="G73" s="21">
        <v>38360940</v>
      </c>
      <c r="H73" s="21">
        <v>0</v>
      </c>
      <c r="I73" s="7">
        <f t="shared" si="10"/>
        <v>38360940</v>
      </c>
    </row>
    <row r="74" spans="1:11" ht="30" customHeight="1" x14ac:dyDescent="0.2">
      <c r="A74" s="19" t="s">
        <v>91</v>
      </c>
      <c r="B74" s="13">
        <v>33</v>
      </c>
      <c r="C74" s="13" t="s">
        <v>65</v>
      </c>
      <c r="D74" s="18" t="s">
        <v>64</v>
      </c>
      <c r="E74" s="32"/>
      <c r="F74" s="33"/>
      <c r="G74" s="21">
        <v>126308702</v>
      </c>
      <c r="H74" s="21">
        <v>0</v>
      </c>
      <c r="I74" s="7">
        <f t="shared" si="10"/>
        <v>126308702</v>
      </c>
    </row>
    <row r="75" spans="1:11" ht="30" customHeight="1" x14ac:dyDescent="0.2">
      <c r="A75" s="19" t="s">
        <v>92</v>
      </c>
      <c r="B75" s="13">
        <v>33</v>
      </c>
      <c r="C75" s="13" t="s">
        <v>65</v>
      </c>
      <c r="D75" s="18" t="s">
        <v>64</v>
      </c>
      <c r="E75" s="32"/>
      <c r="F75" s="33"/>
      <c r="G75" s="21">
        <v>20388161</v>
      </c>
      <c r="H75" s="21">
        <v>0</v>
      </c>
      <c r="I75" s="7">
        <f t="shared" si="10"/>
        <v>20388161</v>
      </c>
    </row>
    <row r="76" spans="1:11" ht="30" customHeight="1" x14ac:dyDescent="0.2">
      <c r="A76" s="34" t="s">
        <v>34</v>
      </c>
      <c r="B76" s="34"/>
      <c r="C76" s="34"/>
      <c r="D76" s="34"/>
      <c r="E76" s="34"/>
      <c r="F76" s="34"/>
      <c r="G76" s="5">
        <f>+G5+G15+G17+G45+G61+G65</f>
        <v>8353082627</v>
      </c>
      <c r="H76" s="5">
        <f>+H5+H15+H17+H45+H61+H65</f>
        <v>1008729623</v>
      </c>
      <c r="I76" s="5">
        <f>+I5+I15+I17+I45+I61+I65</f>
        <v>9361812250</v>
      </c>
    </row>
    <row r="78" spans="1:11" x14ac:dyDescent="0.2">
      <c r="G78" s="25"/>
      <c r="I78" s="25"/>
    </row>
  </sheetData>
  <mergeCells count="43">
    <mergeCell ref="C24:C28"/>
    <mergeCell ref="D24:D28"/>
    <mergeCell ref="F36:F38"/>
    <mergeCell ref="G46:G48"/>
    <mergeCell ref="H46:H48"/>
    <mergeCell ref="I46:I48"/>
    <mergeCell ref="H29:H34"/>
    <mergeCell ref="I29:I34"/>
    <mergeCell ref="B45:F45"/>
    <mergeCell ref="G29:G34"/>
    <mergeCell ref="E40:E42"/>
    <mergeCell ref="F40:F42"/>
    <mergeCell ref="E29:E35"/>
    <mergeCell ref="F29:F35"/>
    <mergeCell ref="E36:E38"/>
    <mergeCell ref="A6:F6"/>
    <mergeCell ref="A8:F8"/>
    <mergeCell ref="A1:I1"/>
    <mergeCell ref="E3:F3"/>
    <mergeCell ref="G3:I3"/>
    <mergeCell ref="B5:F5"/>
    <mergeCell ref="B3:D3"/>
    <mergeCell ref="A3:A4"/>
    <mergeCell ref="A12:F12"/>
    <mergeCell ref="A13:F13"/>
    <mergeCell ref="A14:F14"/>
    <mergeCell ref="B15:F15"/>
    <mergeCell ref="B17:F17"/>
    <mergeCell ref="A18:A19"/>
    <mergeCell ref="E18:E20"/>
    <mergeCell ref="F18:F20"/>
    <mergeCell ref="A21:A22"/>
    <mergeCell ref="E21:E22"/>
    <mergeCell ref="F21:F22"/>
    <mergeCell ref="B65:F65"/>
    <mergeCell ref="E46:E49"/>
    <mergeCell ref="F46:F49"/>
    <mergeCell ref="B61:F61"/>
    <mergeCell ref="A76:F76"/>
    <mergeCell ref="E66:E69"/>
    <mergeCell ref="F66:F69"/>
    <mergeCell ref="E71:E75"/>
    <mergeCell ref="F71:F75"/>
  </mergeCells>
  <printOptions horizontalCentered="1"/>
  <pageMargins left="1.1811023622047245" right="0.78740157480314965" top="1.1811023622047245" bottom="0.39370078740157483" header="0.31496062992125984" footer="0"/>
  <pageSetup scale="50" fitToHeight="6" orientation="landscape" horizontalDpi="4294967295" verticalDpi="4294967295" r:id="rId1"/>
  <headerFooter>
    <oddHeader>&amp;L&amp;G&amp;RPODER LEGISLATIVO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ASIGN DERECHO SOCIAL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Jromero</dc:creator>
  <cp:lastModifiedBy>ROCIO OM</cp:lastModifiedBy>
  <cp:lastPrinted>2021-12-14T00:01:52Z</cp:lastPrinted>
  <dcterms:created xsi:type="dcterms:W3CDTF">2018-01-12T20:55:08Z</dcterms:created>
  <dcterms:modified xsi:type="dcterms:W3CDTF">2021-12-14T00:02:00Z</dcterms:modified>
</cp:coreProperties>
</file>